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'Sheet1'!$A$1:$M$51</definedName>
  </definedNames>
  <calcPr fullCalcOnLoad="1"/>
</workbook>
</file>

<file path=xl/sharedStrings.xml><?xml version="1.0" encoding="utf-8"?>
<sst xmlns="http://schemas.openxmlformats.org/spreadsheetml/2006/main" count="222" uniqueCount="149">
  <si>
    <t xml:space="preserve"> </t>
  </si>
  <si>
    <t>Стоим.единицы, руб.</t>
  </si>
  <si>
    <t>Общая стоимость, руб.</t>
  </si>
  <si>
    <t>Затраты труда ра-</t>
  </si>
  <si>
    <t>№ / №</t>
  </si>
  <si>
    <t>Обоснование</t>
  </si>
  <si>
    <t xml:space="preserve"> Н а и м е н о в а н и е  р а б о т </t>
  </si>
  <si>
    <t>Кол - во</t>
  </si>
  <si>
    <t>Всего</t>
  </si>
  <si>
    <t>Экспл.</t>
  </si>
  <si>
    <t>Основной</t>
  </si>
  <si>
    <t>бочих, не занятых</t>
  </si>
  <si>
    <t>сметной</t>
  </si>
  <si>
    <t>и    з а т р а т</t>
  </si>
  <si>
    <t>машин</t>
  </si>
  <si>
    <t>Стоимость</t>
  </si>
  <si>
    <t>заработ-</t>
  </si>
  <si>
    <t>обслуживанием ме-</t>
  </si>
  <si>
    <t>п / п</t>
  </si>
  <si>
    <t>стоимости</t>
  </si>
  <si>
    <t>Основная</t>
  </si>
  <si>
    <t>в т.ч.</t>
  </si>
  <si>
    <t>мате-</t>
  </si>
  <si>
    <t>ной</t>
  </si>
  <si>
    <t>ханизмов, чел - час</t>
  </si>
  <si>
    <t>[ед. изм.]</t>
  </si>
  <si>
    <t>заработн.</t>
  </si>
  <si>
    <t>риалов</t>
  </si>
  <si>
    <t>платы</t>
  </si>
  <si>
    <t>Обслуживающих мех</t>
  </si>
  <si>
    <t>плата</t>
  </si>
  <si>
    <t>на един</t>
  </si>
  <si>
    <t>всего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</si>
  <si>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</si>
  <si>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</si>
  <si>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</si>
  <si>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</si>
  <si>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</si>
  <si>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</si>
  <si>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</si>
  <si>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</si>
  <si>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</si>
  <si>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</si>
  <si>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</si>
  <si>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</si>
  <si>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</si>
  <si>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Раздел 1. Монтажные работы</t>
  </si>
  <si>
    <t xml:space="preserve">    1</t>
  </si>
  <si>
    <t>10-02-016-06</t>
  </si>
  <si>
    <t>4
 [шт]</t>
  </si>
  <si>
    <t xml:space="preserve">    2</t>
  </si>
  <si>
    <t>10-04-067-21</t>
  </si>
  <si>
    <t>2
 [шт]</t>
  </si>
  <si>
    <t xml:space="preserve">           4,36
           0,04</t>
  </si>
  <si>
    <t xml:space="preserve">           8,72
           0,08</t>
  </si>
  <si>
    <t xml:space="preserve">    3</t>
  </si>
  <si>
    <t>10-04-067-22</t>
  </si>
  <si>
    <t>38
 [шт]</t>
  </si>
  <si>
    <t xml:space="preserve">          21,80
           0,03</t>
  </si>
  <si>
    <t xml:space="preserve">         828,40
           1,14</t>
  </si>
  <si>
    <t xml:space="preserve">    4</t>
  </si>
  <si>
    <t>10-04-067-23</t>
  </si>
  <si>
    <t xml:space="preserve">           2,18
           0,01</t>
  </si>
  <si>
    <t xml:space="preserve">           4,36
           0,02</t>
  </si>
  <si>
    <t xml:space="preserve">    5</t>
  </si>
  <si>
    <t>10-08-005-03</t>
  </si>
  <si>
    <t xml:space="preserve">    6</t>
  </si>
  <si>
    <t>10-06-032-01</t>
  </si>
  <si>
    <t>0.02
 [100 пар]</t>
  </si>
  <si>
    <t xml:space="preserve">    7</t>
  </si>
  <si>
    <t xml:space="preserve">    8</t>
  </si>
  <si>
    <t>10-06-068-17</t>
  </si>
  <si>
    <t>2
 [объект]</t>
  </si>
  <si>
    <t>Итого прямые затраты</t>
  </si>
  <si>
    <t>Всего по разделу</t>
  </si>
  <si>
    <t>Итого</t>
  </si>
  <si>
    <t>Накладные расходы</t>
  </si>
  <si>
    <t>В том числе, монтажные работы</t>
  </si>
  <si>
    <t>Нормативная трудоемкость</t>
  </si>
  <si>
    <t>Сметная зарплата</t>
  </si>
  <si>
    <t>Протокол</t>
  </si>
  <si>
    <t>Всего c индексом</t>
  </si>
  <si>
    <t>Всего по смете</t>
  </si>
  <si>
    <t>Преобразователь или блок питания</t>
  </si>
  <si>
    <t>Аппаратура  телевидения ПЭВМ. Регистратор</t>
  </si>
  <si>
    <t>Аппаратура  телевидения. Камера телевизионная передающая</t>
  </si>
  <si>
    <t>Аппаратура  телевидения. Устройство видеоконтрольное</t>
  </si>
  <si>
    <t>Провод двух- и трехжильный с разделительным основанием по стенам и потолкам, прокладываемый по основаниям бетонным и металлическим</t>
  </si>
  <si>
    <t>Комплекс измерений постоянным током смонтированных парных кабелей до и после включения в оконечные устройства</t>
  </si>
  <si>
    <t>Контрольные и приемо-сдаточные испытания</t>
  </si>
  <si>
    <t>Прайс лист</t>
  </si>
  <si>
    <t>шт</t>
  </si>
  <si>
    <t>км</t>
  </si>
  <si>
    <t>м</t>
  </si>
  <si>
    <t>Кабель канал 12,5х20</t>
  </si>
  <si>
    <t>Гофра d16</t>
  </si>
  <si>
    <t xml:space="preserve">     289,00          48,00</t>
  </si>
  <si>
    <t xml:space="preserve">      578,00        96,00</t>
  </si>
  <si>
    <t xml:space="preserve">          10,10           0,44</t>
  </si>
  <si>
    <t xml:space="preserve">          40,40           1,76</t>
  </si>
  <si>
    <t>Раздел 2. Материалы, не учтенные ценником</t>
  </si>
  <si>
    <t xml:space="preserve">         505,93         351,78</t>
  </si>
  <si>
    <t xml:space="preserve">         325,80
          53,28</t>
  </si>
  <si>
    <t xml:space="preserve">          14,80
           2,42</t>
  </si>
  <si>
    <t xml:space="preserve">         854,73         759,29</t>
  </si>
  <si>
    <t xml:space="preserve">         210,90
          34,58</t>
  </si>
  <si>
    <t xml:space="preserve">          77,78
          75,93</t>
  </si>
  <si>
    <t xml:space="preserve">           1,85
           0,30</t>
  </si>
  <si>
    <t xml:space="preserve">           3,70
           0,60</t>
  </si>
  <si>
    <t xml:space="preserve">        1077,82        1027,82</t>
  </si>
  <si>
    <t>47
 [100 м]</t>
  </si>
  <si>
    <t xml:space="preserve">         400,82        392,99</t>
  </si>
  <si>
    <t>08-02-409-01</t>
  </si>
  <si>
    <t>35.55
 [100 м]</t>
  </si>
  <si>
    <t xml:space="preserve">        1900,35        703,29</t>
  </si>
  <si>
    <t>Труба винипластовая по установленным конструкциям, по стенам и колоннам с креплением скобами, диаметр до 25 мм</t>
  </si>
  <si>
    <t xml:space="preserve">        1197,06      554,15</t>
  </si>
  <si>
    <t xml:space="preserve">       42 555,48      19 700,03</t>
  </si>
  <si>
    <t>23,80                               15,91</t>
  </si>
  <si>
    <t>846,09                       565,60</t>
  </si>
  <si>
    <t xml:space="preserve">       24100,72     13432,72</t>
  </si>
  <si>
    <t xml:space="preserve">        10668,00       1669,92</t>
  </si>
  <si>
    <t xml:space="preserve">      21336,00
       3 339,84</t>
  </si>
  <si>
    <t xml:space="preserve">      66796,68
      23130,75</t>
  </si>
  <si>
    <t xml:space="preserve">  3904,23     664,60</t>
  </si>
  <si>
    <t>Накладные расходы [Н43=84% по поз.1,5, Н43=97% по поз.2-4, Н43=126% по поз.6,8, Н43=100% по поз.7]</t>
  </si>
  <si>
    <t>Сметная прибыль [Н49=60% по поз.1,5, Н49=65% по поз.2-4,7, Н49=70% по поз.6,8]</t>
  </si>
  <si>
    <t xml:space="preserve">      66796,68
     23130,75</t>
  </si>
  <si>
    <t>Сметная прибыль</t>
  </si>
  <si>
    <t>Средства на покрытие затрат по уплате НДС 18%</t>
  </si>
  <si>
    <t>Обжимной разъем BNC</t>
  </si>
  <si>
    <t>Линия S 24x25 - Плата видеозахвата на 24 видео, 12 аудио, до 25 к/с на канал, разрешение 720х576, 720х288.</t>
  </si>
  <si>
    <t>Программное обеспечение ПЭВМ Windows 9х/NT/2000/XP</t>
  </si>
  <si>
    <t>АккБ 12В,  7,0 А/ч, (АКБ 12В) GS 7-12</t>
  </si>
  <si>
    <t>Кабель канал 40*20</t>
  </si>
  <si>
    <t xml:space="preserve">Кабель КВК-2П 2х0,75, кабель для видеонаблюдения </t>
  </si>
  <si>
    <t>Всего в текущих ценах с НДС 18%</t>
  </si>
  <si>
    <t xml:space="preserve">        81,45
        13,32</t>
  </si>
  <si>
    <t>178,36   116,80</t>
  </si>
  <si>
    <t>7,40           1,21</t>
  </si>
  <si>
    <t xml:space="preserve">          5,55
 0,91</t>
  </si>
  <si>
    <t>Обоснование  начальной (максимальной) цены контракта на оказание услуг по установке и монтажу системы видеонаблюдения</t>
  </si>
  <si>
    <t xml:space="preserve">Видеокамера цветная, погодозащищенная </t>
  </si>
  <si>
    <t>Цветная купольная камера видеонаблюдения 10 400 твл, 0,8 люкс (конструкция камеры объектив, блок управления, кронштейн, блок управления источником питания, VBS-EXTRA)</t>
  </si>
  <si>
    <t>ПЭВМ  3.0Ггц/P43/2Gb/9800GT 512Mb/HDD640Gb/DVD-RW</t>
  </si>
  <si>
    <t>Источник бесперебойного питания UPS с сетевым фильтром ИБП 700VA</t>
  </si>
  <si>
    <t>Низковольтный блок бесперебойного питания  СКАТ-1200У исп.5000</t>
  </si>
  <si>
    <t>Монитор  23"</t>
  </si>
  <si>
    <t>Индекс СМР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</si>
</sst>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3"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center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0" fontId="0" fillId="0" borderId="0" xfId="0" applyBorder="1" applyAlignment="1">
      <alignment/>
    </xf>
    <xf numFmtId="4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right" vertical="top" wrapText="1"/>
    </xf>
    <xf numFmtId="2" fontId="0" fillId="0" borderId="10" xfId="0" applyNumberFormat="1" applyBorder="1" applyAlignment="1">
      <alignment horizontal="right" vertical="top"/>
    </xf>
    <xf numFmtId="4" fontId="0" fillId="0" borderId="10" xfId="0" applyNumberForma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right" vertical="top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14" xfId="0" applyBorder="1" applyAlignment="1">
      <alignment horizontal="right" vertical="top"/>
    </xf>
    <xf numFmtId="4" fontId="0" fillId="0" borderId="14" xfId="0" applyNumberForma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 vertical="top"/>
    </xf>
    <xf numFmtId="4" fontId="0" fillId="0" borderId="14" xfId="0" applyNumberFormat="1" applyBorder="1" applyAlignment="1">
      <alignment horizontal="right" vertical="top"/>
    </xf>
    <xf numFmtId="4" fontId="0" fillId="0" borderId="14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0" fillId="0" borderId="11" xfId="0" applyBorder="1" applyAlignment="1">
      <alignment horizontal="centerContinuous" vertical="center"/>
    </xf>
    <xf numFmtId="0" fontId="0" fillId="0" borderId="14" xfId="0" applyBorder="1" applyAlignment="1">
      <alignment horizontal="centerContinuous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horizontal="centerContinuous"/>
    </xf>
    <xf numFmtId="0" fontId="0" fillId="0" borderId="22" xfId="0" applyBorder="1" applyAlignment="1">
      <alignment horizontal="centerContinuous" vertical="center"/>
    </xf>
    <xf numFmtId="0" fontId="0" fillId="0" borderId="19" xfId="0" applyBorder="1" applyAlignment="1">
      <alignment horizontal="centerContinuous"/>
    </xf>
    <xf numFmtId="0" fontId="0" fillId="0" borderId="23" xfId="0" applyBorder="1" applyAlignment="1">
      <alignment horizontal="centerContinuous" vertical="center"/>
    </xf>
    <xf numFmtId="0" fontId="0" fillId="0" borderId="18" xfId="0" applyBorder="1" applyAlignment="1">
      <alignment horizontal="centerContinuous"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horizontal="right" vertical="top"/>
    </xf>
    <xf numFmtId="0" fontId="4" fillId="0" borderId="0" xfId="0" applyFont="1" applyAlignment="1">
      <alignment horizontal="center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68" fontId="1" fillId="0" borderId="0" xfId="0" applyNumberFormat="1" applyFont="1" applyAlignment="1">
      <alignment horizontal="right" vertical="top"/>
    </xf>
    <xf numFmtId="0" fontId="0" fillId="0" borderId="14" xfId="0" applyBorder="1" applyAlignment="1">
      <alignment horizontal="center" vertical="center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zoomScale="90" zoomScaleSheetLayoutView="90" workbookViewId="0" topLeftCell="A1">
      <selection activeCell="A1" sqref="A1:M1"/>
    </sheetView>
  </sheetViews>
  <sheetFormatPr defaultColWidth="10.33203125" defaultRowHeight="11.25"/>
  <cols>
    <col min="1" max="1" width="6.5" style="0" customWidth="1"/>
    <col min="2" max="2" width="13.83203125" style="0" customWidth="1"/>
    <col min="3" max="3" width="32.33203125" style="0" customWidth="1"/>
    <col min="4" max="6" width="10.33203125" style="0" customWidth="1"/>
    <col min="7" max="7" width="11.5" style="0" customWidth="1"/>
    <col min="8" max="8" width="15.66015625" style="0" customWidth="1"/>
    <col min="9" max="10" width="15" style="0" customWidth="1"/>
    <col min="11" max="11" width="14.5" style="0" customWidth="1"/>
    <col min="12" max="13" width="9.83203125" style="0" customWidth="1"/>
  </cols>
  <sheetData>
    <row r="1" spans="1:13" ht="21.75" customHeight="1">
      <c r="A1" s="65" t="s">
        <v>141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9:12" ht="12" thickBot="1">
      <c r="I2" s="64"/>
      <c r="J2" s="64"/>
      <c r="K2" s="78"/>
      <c r="L2" s="78"/>
    </row>
    <row r="3" spans="1:13" ht="11.25" customHeight="1">
      <c r="A3" s="47"/>
      <c r="B3" s="48"/>
      <c r="C3" s="42" t="s">
        <v>0</v>
      </c>
      <c r="D3" s="48"/>
      <c r="E3" s="69" t="s">
        <v>1</v>
      </c>
      <c r="F3" s="70"/>
      <c r="G3" s="79"/>
      <c r="H3" s="69" t="s">
        <v>2</v>
      </c>
      <c r="I3" s="70"/>
      <c r="J3" s="70"/>
      <c r="K3" s="71"/>
      <c r="L3" s="55" t="s">
        <v>3</v>
      </c>
      <c r="M3" s="56"/>
    </row>
    <row r="4" spans="1:13" ht="11.25">
      <c r="A4" s="42" t="s">
        <v>4</v>
      </c>
      <c r="B4" s="45" t="s">
        <v>5</v>
      </c>
      <c r="C4" s="45" t="s">
        <v>6</v>
      </c>
      <c r="D4" s="45" t="s">
        <v>7</v>
      </c>
      <c r="E4" s="50" t="s">
        <v>8</v>
      </c>
      <c r="F4" s="42" t="s">
        <v>9</v>
      </c>
      <c r="G4" s="6"/>
      <c r="H4" s="48"/>
      <c r="I4" s="41" t="s">
        <v>10</v>
      </c>
      <c r="J4" s="42" t="s">
        <v>9</v>
      </c>
      <c r="K4" s="6"/>
      <c r="L4" s="57" t="s">
        <v>11</v>
      </c>
      <c r="M4" s="58"/>
    </row>
    <row r="5" spans="1:13" ht="11.25">
      <c r="A5" s="46"/>
      <c r="B5" s="45" t="s">
        <v>12</v>
      </c>
      <c r="C5" s="45" t="s">
        <v>13</v>
      </c>
      <c r="D5" s="43"/>
      <c r="E5" s="49"/>
      <c r="F5" s="43" t="s">
        <v>14</v>
      </c>
      <c r="G5" s="52" t="s">
        <v>15</v>
      </c>
      <c r="H5" s="46"/>
      <c r="I5" s="41" t="s">
        <v>16</v>
      </c>
      <c r="J5" s="43" t="s">
        <v>14</v>
      </c>
      <c r="K5" s="52" t="s">
        <v>15</v>
      </c>
      <c r="L5" s="57" t="s">
        <v>17</v>
      </c>
      <c r="M5" s="58"/>
    </row>
    <row r="6" spans="1:13" ht="11.25">
      <c r="A6" s="45" t="s">
        <v>18</v>
      </c>
      <c r="B6" s="45" t="s">
        <v>19</v>
      </c>
      <c r="C6" s="45"/>
      <c r="D6" s="41"/>
      <c r="E6" s="48" t="s">
        <v>20</v>
      </c>
      <c r="F6" s="42" t="s">
        <v>21</v>
      </c>
      <c r="G6" s="51" t="s">
        <v>22</v>
      </c>
      <c r="H6" s="45" t="s">
        <v>8</v>
      </c>
      <c r="I6" s="41" t="s">
        <v>23</v>
      </c>
      <c r="J6" s="42" t="s">
        <v>21</v>
      </c>
      <c r="K6" s="51" t="s">
        <v>22</v>
      </c>
      <c r="L6" s="59" t="s">
        <v>24</v>
      </c>
      <c r="M6" s="60"/>
    </row>
    <row r="7" spans="1:13" ht="11.25">
      <c r="A7" s="46"/>
      <c r="B7" s="46"/>
      <c r="C7" s="46"/>
      <c r="D7" s="51" t="s">
        <v>25</v>
      </c>
      <c r="E7" s="45" t="s">
        <v>26</v>
      </c>
      <c r="F7" s="45" t="s">
        <v>26</v>
      </c>
      <c r="G7" s="51" t="s">
        <v>27</v>
      </c>
      <c r="H7" s="46"/>
      <c r="I7" s="41" t="s">
        <v>28</v>
      </c>
      <c r="J7" s="45" t="s">
        <v>26</v>
      </c>
      <c r="K7" s="51" t="s">
        <v>27</v>
      </c>
      <c r="L7" s="53" t="s">
        <v>29</v>
      </c>
      <c r="M7" s="54"/>
    </row>
    <row r="8" spans="1:13" ht="11.25">
      <c r="A8" s="31"/>
      <c r="B8" s="31"/>
      <c r="C8" s="31"/>
      <c r="D8" s="6"/>
      <c r="E8" s="43" t="s">
        <v>30</v>
      </c>
      <c r="F8" s="43" t="s">
        <v>30</v>
      </c>
      <c r="G8" s="6"/>
      <c r="H8" s="31"/>
      <c r="I8" s="6"/>
      <c r="J8" s="43" t="s">
        <v>28</v>
      </c>
      <c r="K8" s="6"/>
      <c r="L8" s="25" t="s">
        <v>31</v>
      </c>
      <c r="M8" s="25" t="s">
        <v>32</v>
      </c>
    </row>
    <row r="9" spans="1:13" ht="11.25" customHeight="1">
      <c r="A9" s="25" t="s">
        <v>33</v>
      </c>
      <c r="B9" s="25" t="s">
        <v>34</v>
      </c>
      <c r="C9" s="25" t="s">
        <v>35</v>
      </c>
      <c r="D9" s="25" t="s">
        <v>36</v>
      </c>
      <c r="E9" s="25" t="s">
        <v>37</v>
      </c>
      <c r="F9" s="25" t="s">
        <v>38</v>
      </c>
      <c r="G9" s="44" t="s">
        <v>39</v>
      </c>
      <c r="H9" s="25" t="s">
        <v>40</v>
      </c>
      <c r="I9" s="25" t="s">
        <v>41</v>
      </c>
      <c r="J9" s="25" t="s">
        <v>42</v>
      </c>
      <c r="K9" s="8" t="s">
        <v>43</v>
      </c>
      <c r="L9" s="25" t="s">
        <v>44</v>
      </c>
      <c r="M9" s="8" t="s">
        <v>45</v>
      </c>
    </row>
    <row r="10" spans="3:12" ht="11.25">
      <c r="C10" s="72" t="s">
        <v>46</v>
      </c>
      <c r="D10" s="72"/>
      <c r="E10" s="72"/>
      <c r="F10" s="72"/>
      <c r="G10" s="72"/>
      <c r="H10" s="72"/>
      <c r="I10" s="72"/>
      <c r="J10" s="72"/>
      <c r="K10" s="72"/>
      <c r="L10" s="72"/>
    </row>
    <row r="11" spans="1:13" ht="36" customHeight="1">
      <c r="A11" s="8" t="s">
        <v>47</v>
      </c>
      <c r="B11" s="9" t="s">
        <v>48</v>
      </c>
      <c r="C11" s="10" t="s">
        <v>83</v>
      </c>
      <c r="D11" s="11" t="s">
        <v>49</v>
      </c>
      <c r="E11" s="11" t="s">
        <v>101</v>
      </c>
      <c r="F11" s="12" t="s">
        <v>137</v>
      </c>
      <c r="G11" s="13">
        <v>72.7</v>
      </c>
      <c r="H11" s="14">
        <v>2023.72</v>
      </c>
      <c r="I11" s="14">
        <v>1407.12</v>
      </c>
      <c r="J11" s="12" t="s">
        <v>102</v>
      </c>
      <c r="K11" s="13">
        <v>290.8</v>
      </c>
      <c r="L11" s="12" t="s">
        <v>98</v>
      </c>
      <c r="M11" s="12" t="s">
        <v>99</v>
      </c>
    </row>
    <row r="12" spans="1:13" ht="45">
      <c r="A12" s="8" t="s">
        <v>50</v>
      </c>
      <c r="B12" s="9" t="s">
        <v>51</v>
      </c>
      <c r="C12" s="10" t="s">
        <v>84</v>
      </c>
      <c r="D12" s="11" t="s">
        <v>52</v>
      </c>
      <c r="E12" s="11" t="s">
        <v>138</v>
      </c>
      <c r="F12" s="12" t="s">
        <v>139</v>
      </c>
      <c r="G12" s="13">
        <v>54.16</v>
      </c>
      <c r="H12" s="13">
        <v>356.72</v>
      </c>
      <c r="I12" s="13">
        <v>233.6</v>
      </c>
      <c r="J12" s="12" t="s">
        <v>103</v>
      </c>
      <c r="K12" s="13">
        <v>108.32</v>
      </c>
      <c r="L12" s="12" t="s">
        <v>53</v>
      </c>
      <c r="M12" s="12" t="s">
        <v>54</v>
      </c>
    </row>
    <row r="13" spans="1:13" ht="45">
      <c r="A13" s="8" t="s">
        <v>55</v>
      </c>
      <c r="B13" s="9" t="s">
        <v>56</v>
      </c>
      <c r="C13" s="10" t="s">
        <v>85</v>
      </c>
      <c r="D13" s="11" t="s">
        <v>57</v>
      </c>
      <c r="E13" s="11" t="s">
        <v>104</v>
      </c>
      <c r="F13" s="12" t="s">
        <v>140</v>
      </c>
      <c r="G13" s="13">
        <v>89.89</v>
      </c>
      <c r="H13" s="14">
        <v>32479.74</v>
      </c>
      <c r="I13" s="14">
        <v>28853.02</v>
      </c>
      <c r="J13" s="12" t="s">
        <v>105</v>
      </c>
      <c r="K13" s="14">
        <v>3415.82</v>
      </c>
      <c r="L13" s="12" t="s">
        <v>58</v>
      </c>
      <c r="M13" s="12" t="s">
        <v>59</v>
      </c>
    </row>
    <row r="14" spans="1:13" ht="30" customHeight="1">
      <c r="A14" s="8" t="s">
        <v>60</v>
      </c>
      <c r="B14" s="9" t="s">
        <v>61</v>
      </c>
      <c r="C14" s="10" t="s">
        <v>86</v>
      </c>
      <c r="D14" s="11" t="s">
        <v>52</v>
      </c>
      <c r="E14" s="12" t="s">
        <v>106</v>
      </c>
      <c r="F14" s="12" t="s">
        <v>107</v>
      </c>
      <c r="G14" s="15" t="s">
        <v>0</v>
      </c>
      <c r="H14" s="13">
        <v>155.56</v>
      </c>
      <c r="I14" s="13">
        <v>151.86</v>
      </c>
      <c r="J14" s="12" t="s">
        <v>108</v>
      </c>
      <c r="K14" s="15" t="s">
        <v>0</v>
      </c>
      <c r="L14" s="12" t="s">
        <v>62</v>
      </c>
      <c r="M14" s="12" t="s">
        <v>63</v>
      </c>
    </row>
    <row r="15" spans="1:13" ht="62.25" customHeight="1">
      <c r="A15" s="8" t="s">
        <v>64</v>
      </c>
      <c r="B15" s="9" t="s">
        <v>65</v>
      </c>
      <c r="C15" s="10" t="s">
        <v>87</v>
      </c>
      <c r="D15" s="11" t="s">
        <v>110</v>
      </c>
      <c r="E15" s="12" t="s">
        <v>109</v>
      </c>
      <c r="F15" s="13">
        <v>50</v>
      </c>
      <c r="G15" s="13"/>
      <c r="H15" s="14">
        <v>50657.54</v>
      </c>
      <c r="I15" s="14">
        <v>48307.54</v>
      </c>
      <c r="J15" s="14">
        <v>2350</v>
      </c>
      <c r="K15" s="14"/>
      <c r="L15" s="13">
        <v>34</v>
      </c>
      <c r="M15" s="13">
        <v>1598</v>
      </c>
    </row>
    <row r="16" spans="1:13" ht="48.75" customHeight="1">
      <c r="A16" s="8" t="s">
        <v>66</v>
      </c>
      <c r="B16" s="9" t="s">
        <v>67</v>
      </c>
      <c r="C16" s="10" t="s">
        <v>88</v>
      </c>
      <c r="D16" s="11" t="s">
        <v>68</v>
      </c>
      <c r="E16" s="12" t="s">
        <v>111</v>
      </c>
      <c r="F16" s="15" t="s">
        <v>0</v>
      </c>
      <c r="G16" s="13">
        <v>7.83</v>
      </c>
      <c r="H16" s="13">
        <v>8.02</v>
      </c>
      <c r="I16" s="13">
        <v>7.86</v>
      </c>
      <c r="J16" s="15" t="s">
        <v>0</v>
      </c>
      <c r="K16" s="13">
        <v>0.16</v>
      </c>
      <c r="L16" s="13">
        <v>13</v>
      </c>
      <c r="M16" s="13">
        <v>0.26</v>
      </c>
    </row>
    <row r="17" spans="1:13" ht="50.25" customHeight="1">
      <c r="A17" s="8" t="s">
        <v>69</v>
      </c>
      <c r="B17" s="9" t="s">
        <v>112</v>
      </c>
      <c r="C17" s="10" t="s">
        <v>115</v>
      </c>
      <c r="D17" s="11" t="s">
        <v>113</v>
      </c>
      <c r="E17" s="12" t="s">
        <v>114</v>
      </c>
      <c r="F17" s="12" t="s">
        <v>116</v>
      </c>
      <c r="G17" s="15" t="s">
        <v>0</v>
      </c>
      <c r="H17" s="14">
        <v>67557.44</v>
      </c>
      <c r="I17" s="14">
        <v>25001.96</v>
      </c>
      <c r="J17" s="22" t="s">
        <v>117</v>
      </c>
      <c r="K17" s="15" t="s">
        <v>0</v>
      </c>
      <c r="L17" s="29" t="s">
        <v>118</v>
      </c>
      <c r="M17" s="29" t="s">
        <v>119</v>
      </c>
    </row>
    <row r="18" spans="1:13" ht="33.75">
      <c r="A18" s="8" t="s">
        <v>70</v>
      </c>
      <c r="B18" s="9" t="s">
        <v>71</v>
      </c>
      <c r="C18" s="10" t="s">
        <v>89</v>
      </c>
      <c r="D18" s="11" t="s">
        <v>72</v>
      </c>
      <c r="E18" s="12" t="s">
        <v>120</v>
      </c>
      <c r="F18" s="12" t="s">
        <v>121</v>
      </c>
      <c r="G18" s="15" t="s">
        <v>0</v>
      </c>
      <c r="H18" s="14">
        <v>48201.44</v>
      </c>
      <c r="I18" s="14">
        <v>26865.44</v>
      </c>
      <c r="J18" s="12" t="s">
        <v>122</v>
      </c>
      <c r="K18" s="15" t="s">
        <v>0</v>
      </c>
      <c r="L18" s="12" t="s">
        <v>96</v>
      </c>
      <c r="M18" s="12" t="s">
        <v>97</v>
      </c>
    </row>
    <row r="19" spans="1:13" ht="22.5">
      <c r="A19" s="16"/>
      <c r="B19" s="63" t="s">
        <v>73</v>
      </c>
      <c r="C19" s="63"/>
      <c r="D19" s="16"/>
      <c r="E19" s="16"/>
      <c r="F19" s="16"/>
      <c r="G19" s="16"/>
      <c r="H19" s="14">
        <v>201440.18</v>
      </c>
      <c r="I19" s="14">
        <v>130828.4</v>
      </c>
      <c r="J19" s="12" t="s">
        <v>123</v>
      </c>
      <c r="K19" s="14">
        <v>3815.1</v>
      </c>
      <c r="L19" s="16"/>
      <c r="M19" s="12" t="s">
        <v>124</v>
      </c>
    </row>
    <row r="20" spans="1:13" ht="36" customHeight="1">
      <c r="A20" s="16"/>
      <c r="B20" s="63" t="s">
        <v>125</v>
      </c>
      <c r="C20" s="63"/>
      <c r="D20" s="16"/>
      <c r="E20" s="16"/>
      <c r="F20" s="16"/>
      <c r="G20" s="16"/>
      <c r="H20" s="14">
        <v>152973.41</v>
      </c>
      <c r="I20" s="15" t="s">
        <v>0</v>
      </c>
      <c r="J20" s="15" t="s">
        <v>0</v>
      </c>
      <c r="K20" s="15" t="s">
        <v>0</v>
      </c>
      <c r="L20" s="16"/>
      <c r="M20" s="15" t="s">
        <v>0</v>
      </c>
    </row>
    <row r="21" spans="1:13" ht="36" customHeight="1">
      <c r="A21" s="16"/>
      <c r="B21" s="63" t="s">
        <v>126</v>
      </c>
      <c r="C21" s="63"/>
      <c r="D21" s="16"/>
      <c r="E21" s="16"/>
      <c r="F21" s="16"/>
      <c r="G21" s="16"/>
      <c r="H21" s="14">
        <v>99095.7</v>
      </c>
      <c r="I21" s="15"/>
      <c r="J21" s="15"/>
      <c r="K21" s="15"/>
      <c r="L21" s="16"/>
      <c r="M21" s="15"/>
    </row>
    <row r="22" spans="1:13" ht="26.25" customHeight="1">
      <c r="A22" s="16"/>
      <c r="B22" s="63" t="s">
        <v>74</v>
      </c>
      <c r="C22" s="63"/>
      <c r="D22" s="16"/>
      <c r="E22" s="16"/>
      <c r="F22" s="16"/>
      <c r="G22" s="16"/>
      <c r="H22" s="14">
        <v>453509.29</v>
      </c>
      <c r="I22" s="14">
        <v>130828.4</v>
      </c>
      <c r="J22" s="12" t="s">
        <v>127</v>
      </c>
      <c r="K22" s="14">
        <v>3815.1</v>
      </c>
      <c r="L22" s="16"/>
      <c r="M22" s="12" t="s">
        <v>124</v>
      </c>
    </row>
    <row r="23" spans="1:13" ht="22.5">
      <c r="A23" s="16"/>
      <c r="B23" s="63" t="s">
        <v>75</v>
      </c>
      <c r="C23" s="63"/>
      <c r="D23" s="16"/>
      <c r="E23" s="16"/>
      <c r="F23" s="16"/>
      <c r="G23" s="16"/>
      <c r="H23" s="14">
        <v>201440.18</v>
      </c>
      <c r="I23" s="14">
        <v>130828.4</v>
      </c>
      <c r="J23" s="12" t="s">
        <v>127</v>
      </c>
      <c r="K23" s="14">
        <v>3815.1</v>
      </c>
      <c r="L23" s="16"/>
      <c r="M23" s="12" t="s">
        <v>124</v>
      </c>
    </row>
    <row r="24" spans="1:13" ht="11.25" customHeight="1">
      <c r="A24" s="16"/>
      <c r="B24" s="63" t="s">
        <v>76</v>
      </c>
      <c r="C24" s="63"/>
      <c r="D24" s="16"/>
      <c r="E24" s="16"/>
      <c r="F24" s="16"/>
      <c r="G24" s="16"/>
      <c r="H24" s="14">
        <v>152973.41</v>
      </c>
      <c r="I24" s="15" t="s">
        <v>0</v>
      </c>
      <c r="J24" s="15" t="s">
        <v>0</v>
      </c>
      <c r="K24" s="15" t="s">
        <v>0</v>
      </c>
      <c r="L24" s="16"/>
      <c r="M24" s="15" t="s">
        <v>0</v>
      </c>
    </row>
    <row r="25" spans="1:13" ht="11.25" customHeight="1">
      <c r="A25" s="16"/>
      <c r="B25" s="76" t="s">
        <v>128</v>
      </c>
      <c r="C25" s="76"/>
      <c r="D25" s="16"/>
      <c r="E25" s="16"/>
      <c r="F25" s="16"/>
      <c r="G25" s="16"/>
      <c r="H25" s="14">
        <v>99095.7</v>
      </c>
      <c r="I25" s="15"/>
      <c r="J25" s="15"/>
      <c r="K25" s="15"/>
      <c r="L25" s="16"/>
      <c r="M25" s="15"/>
    </row>
    <row r="26" spans="1:13" ht="25.5" customHeight="1">
      <c r="A26" s="16"/>
      <c r="B26" s="63" t="s">
        <v>8</v>
      </c>
      <c r="C26" s="63"/>
      <c r="D26" s="16"/>
      <c r="E26" s="16"/>
      <c r="F26" s="16"/>
      <c r="G26" s="16"/>
      <c r="H26" s="14">
        <v>453509.29</v>
      </c>
      <c r="I26" s="14">
        <v>130828.4</v>
      </c>
      <c r="J26" s="12" t="s">
        <v>127</v>
      </c>
      <c r="K26" s="14">
        <v>3815.1</v>
      </c>
      <c r="L26" s="16"/>
      <c r="M26" s="12" t="s">
        <v>124</v>
      </c>
    </row>
    <row r="27" spans="1:13" ht="22.5">
      <c r="A27" s="16"/>
      <c r="B27" s="63" t="s">
        <v>77</v>
      </c>
      <c r="C27" s="63"/>
      <c r="D27" s="16"/>
      <c r="E27" s="16"/>
      <c r="F27" s="16"/>
      <c r="G27" s="16"/>
      <c r="H27" s="14">
        <f>H26</f>
        <v>453509.29</v>
      </c>
      <c r="I27" s="14">
        <v>130828.4</v>
      </c>
      <c r="J27" s="12" t="s">
        <v>127</v>
      </c>
      <c r="K27" s="14">
        <v>3815.1</v>
      </c>
      <c r="L27" s="16"/>
      <c r="M27" s="12" t="s">
        <v>124</v>
      </c>
    </row>
    <row r="28" spans="1:13" ht="11.25">
      <c r="A28" s="16"/>
      <c r="B28" s="63" t="s">
        <v>78</v>
      </c>
      <c r="C28" s="63"/>
      <c r="D28" s="16"/>
      <c r="E28" s="16"/>
      <c r="F28" s="16"/>
      <c r="G28" s="16"/>
      <c r="H28" s="15" t="s">
        <v>0</v>
      </c>
      <c r="I28" s="15" t="s">
        <v>0</v>
      </c>
      <c r="J28" s="15" t="s">
        <v>0</v>
      </c>
      <c r="K28" s="15" t="s">
        <v>0</v>
      </c>
      <c r="L28" s="16"/>
      <c r="M28" s="13">
        <v>4568.83</v>
      </c>
    </row>
    <row r="29" spans="1:13" ht="11.25">
      <c r="A29" s="16"/>
      <c r="B29" s="63" t="s">
        <v>79</v>
      </c>
      <c r="C29" s="63"/>
      <c r="D29" s="16"/>
      <c r="E29" s="16"/>
      <c r="F29" s="16"/>
      <c r="G29" s="16"/>
      <c r="H29" s="15" t="s">
        <v>0</v>
      </c>
      <c r="I29" s="14">
        <v>153959.15</v>
      </c>
      <c r="J29" s="15" t="s">
        <v>0</v>
      </c>
      <c r="K29" s="15" t="s">
        <v>0</v>
      </c>
      <c r="L29" s="16"/>
      <c r="M29" s="15" t="s">
        <v>0</v>
      </c>
    </row>
    <row r="30" spans="1:13" ht="11.25">
      <c r="A30" s="30" t="s">
        <v>41</v>
      </c>
      <c r="B30" s="32" t="s">
        <v>80</v>
      </c>
      <c r="C30" s="66" t="s">
        <v>148</v>
      </c>
      <c r="D30" s="66"/>
      <c r="E30" s="66"/>
      <c r="F30" s="37"/>
      <c r="G30" s="37"/>
      <c r="H30" s="38">
        <f>H27*1.7957</f>
        <v>814366.632053</v>
      </c>
      <c r="I30" s="35" t="s">
        <v>0</v>
      </c>
      <c r="J30" s="16"/>
      <c r="K30" s="16"/>
      <c r="L30" s="16"/>
      <c r="M30" s="15" t="s">
        <v>0</v>
      </c>
    </row>
    <row r="31" spans="1:13" ht="11.25">
      <c r="A31" s="34"/>
      <c r="B31" s="67" t="s">
        <v>81</v>
      </c>
      <c r="C31" s="68"/>
      <c r="D31" s="37"/>
      <c r="E31" s="37"/>
      <c r="F31" s="37"/>
      <c r="G31" s="37"/>
      <c r="H31" s="38">
        <f>H30</f>
        <v>814366.632053</v>
      </c>
      <c r="I31" s="36">
        <v>109886.37</v>
      </c>
      <c r="J31" s="18"/>
      <c r="K31" s="16"/>
      <c r="L31" s="16"/>
      <c r="M31" s="13">
        <v>3039.14</v>
      </c>
    </row>
    <row r="32" spans="1:13" ht="11.25">
      <c r="A32" s="30"/>
      <c r="B32" s="77" t="s">
        <v>129</v>
      </c>
      <c r="C32" s="66"/>
      <c r="D32" s="33"/>
      <c r="E32" s="33"/>
      <c r="F32" s="37"/>
      <c r="G32" s="37"/>
      <c r="H32" s="39">
        <f>H33-H31</f>
        <v>146585.99376954</v>
      </c>
      <c r="I32" s="1"/>
      <c r="M32" s="1"/>
    </row>
    <row r="33" spans="1:8" ht="11.25">
      <c r="A33" s="34"/>
      <c r="B33" s="67" t="s">
        <v>136</v>
      </c>
      <c r="C33" s="68"/>
      <c r="D33" s="37"/>
      <c r="E33" s="37"/>
      <c r="F33" s="37"/>
      <c r="G33" s="37"/>
      <c r="H33" s="40">
        <f>H31*1.18</f>
        <v>960952.62582254</v>
      </c>
    </row>
    <row r="34" spans="1:13" ht="11.25">
      <c r="A34" s="3"/>
      <c r="C34" s="74" t="s">
        <v>100</v>
      </c>
      <c r="D34" s="74"/>
      <c r="E34" s="74"/>
      <c r="F34" s="74"/>
      <c r="G34" s="1"/>
      <c r="H34" s="5"/>
      <c r="I34" s="5"/>
      <c r="J34" s="2"/>
      <c r="K34" s="1"/>
      <c r="L34" s="2"/>
      <c r="M34" s="2"/>
    </row>
    <row r="35" spans="1:13" ht="22.5">
      <c r="A35" s="8">
        <v>10</v>
      </c>
      <c r="B35" s="9" t="s">
        <v>90</v>
      </c>
      <c r="C35" s="19" t="s">
        <v>132</v>
      </c>
      <c r="D35" s="20" t="s">
        <v>91</v>
      </c>
      <c r="E35" s="20">
        <v>2</v>
      </c>
      <c r="F35" s="21"/>
      <c r="G35" s="14">
        <v>8150</v>
      </c>
      <c r="H35" s="14">
        <f>E35*G35</f>
        <v>16300</v>
      </c>
      <c r="I35" s="14"/>
      <c r="J35" s="22"/>
      <c r="K35" s="14">
        <f>H35+0</f>
        <v>16300</v>
      </c>
      <c r="L35" s="22"/>
      <c r="M35" s="22"/>
    </row>
    <row r="36" spans="1:13" ht="22.5">
      <c r="A36" s="8">
        <v>11</v>
      </c>
      <c r="B36" s="9" t="s">
        <v>90</v>
      </c>
      <c r="C36" s="10" t="s">
        <v>142</v>
      </c>
      <c r="D36" s="20" t="s">
        <v>91</v>
      </c>
      <c r="E36" s="20">
        <v>15</v>
      </c>
      <c r="F36" s="21"/>
      <c r="G36" s="14">
        <v>5214</v>
      </c>
      <c r="H36" s="14">
        <f aca="true" t="shared" si="0" ref="H36:H48">E36*G36</f>
        <v>78210</v>
      </c>
      <c r="I36" s="14"/>
      <c r="J36" s="22"/>
      <c r="K36" s="14">
        <f aca="true" t="shared" si="1" ref="K36:K48">H36+0</f>
        <v>78210</v>
      </c>
      <c r="L36" s="22"/>
      <c r="M36" s="22"/>
    </row>
    <row r="37" spans="1:13" ht="71.25" customHeight="1">
      <c r="A37" s="8">
        <v>12</v>
      </c>
      <c r="B37" s="9" t="s">
        <v>90</v>
      </c>
      <c r="C37" s="10" t="s">
        <v>143</v>
      </c>
      <c r="D37" s="20" t="s">
        <v>91</v>
      </c>
      <c r="E37" s="20">
        <v>23</v>
      </c>
      <c r="F37" s="21"/>
      <c r="G37" s="14">
        <v>3480</v>
      </c>
      <c r="H37" s="14">
        <f t="shared" si="0"/>
        <v>80040</v>
      </c>
      <c r="I37" s="14"/>
      <c r="J37" s="22"/>
      <c r="K37" s="14">
        <f t="shared" si="1"/>
        <v>80040</v>
      </c>
      <c r="L37" s="22"/>
      <c r="M37" s="22"/>
    </row>
    <row r="38" spans="1:13" ht="49.5" customHeight="1">
      <c r="A38" s="23">
        <v>13</v>
      </c>
      <c r="B38" s="9" t="s">
        <v>90</v>
      </c>
      <c r="C38" s="24" t="s">
        <v>131</v>
      </c>
      <c r="D38" s="20" t="s">
        <v>91</v>
      </c>
      <c r="E38" s="25">
        <v>2</v>
      </c>
      <c r="F38" s="21"/>
      <c r="G38" s="14">
        <v>29400</v>
      </c>
      <c r="H38" s="14">
        <f t="shared" si="0"/>
        <v>58800</v>
      </c>
      <c r="I38" s="14"/>
      <c r="J38" s="14"/>
      <c r="K38" s="14">
        <f t="shared" si="1"/>
        <v>58800</v>
      </c>
      <c r="L38" s="14"/>
      <c r="M38" s="14"/>
    </row>
    <row r="39" spans="1:13" ht="11.25">
      <c r="A39" s="23">
        <v>14</v>
      </c>
      <c r="B39" s="9" t="s">
        <v>90</v>
      </c>
      <c r="C39" s="62" t="s">
        <v>147</v>
      </c>
      <c r="D39" s="20" t="s">
        <v>91</v>
      </c>
      <c r="E39" s="25">
        <v>2</v>
      </c>
      <c r="F39" s="21"/>
      <c r="G39" s="14">
        <v>7997</v>
      </c>
      <c r="H39" s="14">
        <f t="shared" si="0"/>
        <v>15994</v>
      </c>
      <c r="I39" s="14"/>
      <c r="J39" s="14"/>
      <c r="K39" s="14">
        <f t="shared" si="1"/>
        <v>15994</v>
      </c>
      <c r="L39" s="14"/>
      <c r="M39" s="14"/>
    </row>
    <row r="40" spans="1:13" ht="33.75">
      <c r="A40" s="23">
        <v>15</v>
      </c>
      <c r="B40" s="9" t="s">
        <v>90</v>
      </c>
      <c r="C40" s="61" t="s">
        <v>146</v>
      </c>
      <c r="D40" s="20" t="s">
        <v>91</v>
      </c>
      <c r="E40" s="25">
        <v>3</v>
      </c>
      <c r="F40" s="21"/>
      <c r="G40" s="14">
        <v>5995</v>
      </c>
      <c r="H40" s="14">
        <f>E40*G40</f>
        <v>17985</v>
      </c>
      <c r="I40" s="14"/>
      <c r="J40" s="14"/>
      <c r="K40" s="14">
        <f>H40+0</f>
        <v>17985</v>
      </c>
      <c r="L40" s="14"/>
      <c r="M40" s="14"/>
    </row>
    <row r="41" spans="1:13" ht="33.75">
      <c r="A41" s="8">
        <v>16</v>
      </c>
      <c r="B41" s="9" t="s">
        <v>90</v>
      </c>
      <c r="C41" s="62" t="s">
        <v>145</v>
      </c>
      <c r="D41" s="20" t="s">
        <v>91</v>
      </c>
      <c r="E41" s="25">
        <v>2</v>
      </c>
      <c r="F41" s="21"/>
      <c r="G41" s="14">
        <v>3474</v>
      </c>
      <c r="H41" s="14">
        <f t="shared" si="0"/>
        <v>6948</v>
      </c>
      <c r="I41" s="14"/>
      <c r="J41" s="14"/>
      <c r="K41" s="14">
        <f t="shared" si="1"/>
        <v>6948</v>
      </c>
      <c r="L41" s="14"/>
      <c r="M41" s="14"/>
    </row>
    <row r="42" spans="1:13" ht="22.5">
      <c r="A42" s="23">
        <v>17</v>
      </c>
      <c r="B42" s="9" t="s">
        <v>90</v>
      </c>
      <c r="C42" s="61" t="s">
        <v>144</v>
      </c>
      <c r="D42" s="20" t="s">
        <v>91</v>
      </c>
      <c r="E42" s="25">
        <v>2</v>
      </c>
      <c r="F42" s="21"/>
      <c r="G42" s="14">
        <v>19600</v>
      </c>
      <c r="H42" s="14">
        <f t="shared" si="0"/>
        <v>39200</v>
      </c>
      <c r="I42" s="14"/>
      <c r="J42" s="14"/>
      <c r="K42" s="14">
        <f t="shared" si="1"/>
        <v>39200</v>
      </c>
      <c r="L42" s="14"/>
      <c r="M42" s="14"/>
    </row>
    <row r="43" spans="1:13" ht="22.5">
      <c r="A43" s="23">
        <v>18</v>
      </c>
      <c r="B43" s="9" t="s">
        <v>90</v>
      </c>
      <c r="C43" s="24" t="s">
        <v>135</v>
      </c>
      <c r="D43" s="25" t="s">
        <v>92</v>
      </c>
      <c r="E43" s="25">
        <v>4.7</v>
      </c>
      <c r="F43" s="21"/>
      <c r="G43" s="14">
        <v>18500</v>
      </c>
      <c r="H43" s="14">
        <f t="shared" si="0"/>
        <v>86950</v>
      </c>
      <c r="I43" s="14"/>
      <c r="J43" s="14"/>
      <c r="K43" s="14">
        <f t="shared" si="1"/>
        <v>86950</v>
      </c>
      <c r="L43" s="14"/>
      <c r="M43" s="14"/>
    </row>
    <row r="44" spans="1:13" ht="11.25">
      <c r="A44" s="23">
        <v>19</v>
      </c>
      <c r="B44" s="9" t="s">
        <v>90</v>
      </c>
      <c r="C44" s="26" t="s">
        <v>134</v>
      </c>
      <c r="D44" s="25" t="s">
        <v>93</v>
      </c>
      <c r="E44" s="25">
        <v>210</v>
      </c>
      <c r="F44" s="21"/>
      <c r="G44" s="14">
        <v>106</v>
      </c>
      <c r="H44" s="14">
        <f t="shared" si="0"/>
        <v>22260</v>
      </c>
      <c r="I44" s="14"/>
      <c r="J44" s="14"/>
      <c r="K44" s="14">
        <f t="shared" si="1"/>
        <v>22260</v>
      </c>
      <c r="L44" s="14"/>
      <c r="M44" s="14"/>
    </row>
    <row r="45" spans="1:13" ht="22.5">
      <c r="A45" s="23">
        <v>20</v>
      </c>
      <c r="B45" s="9" t="s">
        <v>90</v>
      </c>
      <c r="C45" s="26" t="s">
        <v>133</v>
      </c>
      <c r="D45" s="20" t="s">
        <v>91</v>
      </c>
      <c r="E45" s="25">
        <v>8</v>
      </c>
      <c r="F45" s="21"/>
      <c r="G45" s="14">
        <v>360</v>
      </c>
      <c r="H45" s="14">
        <f t="shared" si="0"/>
        <v>2880</v>
      </c>
      <c r="I45" s="14"/>
      <c r="J45" s="14"/>
      <c r="K45" s="14">
        <f t="shared" si="1"/>
        <v>2880</v>
      </c>
      <c r="L45" s="14"/>
      <c r="M45" s="14"/>
    </row>
    <row r="46" spans="1:13" ht="11.25">
      <c r="A46" s="23">
        <v>21</v>
      </c>
      <c r="B46" s="9" t="s">
        <v>90</v>
      </c>
      <c r="C46" s="27" t="s">
        <v>94</v>
      </c>
      <c r="D46" s="25" t="s">
        <v>93</v>
      </c>
      <c r="E46" s="25">
        <v>555</v>
      </c>
      <c r="F46" s="21"/>
      <c r="G46" s="14">
        <v>6</v>
      </c>
      <c r="H46" s="14">
        <f t="shared" si="0"/>
        <v>3330</v>
      </c>
      <c r="I46" s="14"/>
      <c r="J46" s="14"/>
      <c r="K46" s="14">
        <f t="shared" si="1"/>
        <v>3330</v>
      </c>
      <c r="L46" s="14"/>
      <c r="M46" s="14"/>
    </row>
    <row r="47" spans="1:13" ht="11.25">
      <c r="A47" s="23">
        <v>22</v>
      </c>
      <c r="B47" s="9" t="s">
        <v>90</v>
      </c>
      <c r="C47" s="27" t="s">
        <v>95</v>
      </c>
      <c r="D47" s="25" t="s">
        <v>92</v>
      </c>
      <c r="E47" s="25">
        <v>3</v>
      </c>
      <c r="F47" s="21"/>
      <c r="G47" s="14">
        <v>3030</v>
      </c>
      <c r="H47" s="14">
        <f t="shared" si="0"/>
        <v>9090</v>
      </c>
      <c r="I47" s="14"/>
      <c r="J47" s="14"/>
      <c r="K47" s="14">
        <f t="shared" si="1"/>
        <v>9090</v>
      </c>
      <c r="L47" s="14"/>
      <c r="M47" s="14"/>
    </row>
    <row r="48" spans="1:13" ht="11.25">
      <c r="A48" s="23">
        <v>23</v>
      </c>
      <c r="B48" s="9" t="s">
        <v>90</v>
      </c>
      <c r="C48" s="27" t="s">
        <v>130</v>
      </c>
      <c r="D48" s="20" t="s">
        <v>91</v>
      </c>
      <c r="E48" s="25">
        <v>78</v>
      </c>
      <c r="F48" s="21"/>
      <c r="G48" s="14">
        <v>13.6</v>
      </c>
      <c r="H48" s="14">
        <f t="shared" si="0"/>
        <v>1060.8</v>
      </c>
      <c r="I48" s="14"/>
      <c r="J48" s="14"/>
      <c r="K48" s="14">
        <f t="shared" si="1"/>
        <v>1060.8</v>
      </c>
      <c r="L48" s="14"/>
      <c r="M48" s="14"/>
    </row>
    <row r="49" spans="1:13" ht="11.25">
      <c r="A49" s="23"/>
      <c r="B49" s="63" t="s">
        <v>74</v>
      </c>
      <c r="C49" s="63"/>
      <c r="D49" s="20"/>
      <c r="E49" s="25"/>
      <c r="F49" s="28"/>
      <c r="G49" s="14"/>
      <c r="H49" s="14">
        <f>SUM(H35:H48)</f>
        <v>439047.8</v>
      </c>
      <c r="I49" s="14"/>
      <c r="J49" s="14"/>
      <c r="K49" s="14"/>
      <c r="L49" s="14"/>
      <c r="M49" s="14"/>
    </row>
    <row r="50" spans="1:13" ht="11.25">
      <c r="A50" s="16"/>
      <c r="B50" s="75" t="s">
        <v>82</v>
      </c>
      <c r="C50" s="75"/>
      <c r="D50" s="16"/>
      <c r="E50" s="16"/>
      <c r="F50" s="16"/>
      <c r="G50" s="16"/>
      <c r="H50" s="14">
        <f>H49+H33</f>
        <v>1400000.42582254</v>
      </c>
      <c r="I50" s="17" t="str">
        <f>I51</f>
        <v> </v>
      </c>
      <c r="J50" s="16"/>
      <c r="K50" s="16"/>
      <c r="L50" s="16"/>
      <c r="M50" s="13" t="str">
        <f>M30</f>
        <v> </v>
      </c>
    </row>
    <row r="51" spans="1:13" ht="11.25">
      <c r="A51" s="16"/>
      <c r="B51" s="75" t="s">
        <v>136</v>
      </c>
      <c r="C51" s="75"/>
      <c r="D51" s="16"/>
      <c r="E51" s="16"/>
      <c r="F51" s="16"/>
      <c r="G51" s="16"/>
      <c r="H51" s="14">
        <f>H50</f>
        <v>1400000.42582254</v>
      </c>
      <c r="I51" s="17" t="str">
        <f>I30</f>
        <v> </v>
      </c>
      <c r="J51" s="16"/>
      <c r="K51" s="16"/>
      <c r="L51" s="16"/>
      <c r="M51" s="13" t="str">
        <f>M50</f>
        <v> </v>
      </c>
    </row>
    <row r="53" spans="2:13" ht="11.25">
      <c r="B53" s="73"/>
      <c r="C53" s="73"/>
      <c r="H53" s="5"/>
      <c r="I53" s="7"/>
      <c r="M53" s="4"/>
    </row>
  </sheetData>
  <sheetProtection/>
  <mergeCells count="26">
    <mergeCell ref="E3:G3"/>
    <mergeCell ref="B53:C53"/>
    <mergeCell ref="C34:F34"/>
    <mergeCell ref="B49:C49"/>
    <mergeCell ref="B50:C50"/>
    <mergeCell ref="B51:C51"/>
    <mergeCell ref="B26:C26"/>
    <mergeCell ref="B32:C32"/>
    <mergeCell ref="B28:C28"/>
    <mergeCell ref="B29:C29"/>
    <mergeCell ref="C30:E30"/>
    <mergeCell ref="B33:C33"/>
    <mergeCell ref="B31:C31"/>
    <mergeCell ref="B23:C23"/>
    <mergeCell ref="B24:C24"/>
    <mergeCell ref="B25:C25"/>
    <mergeCell ref="B20:C20"/>
    <mergeCell ref="B22:C22"/>
    <mergeCell ref="I2:J2"/>
    <mergeCell ref="B21:C21"/>
    <mergeCell ref="A1:M1"/>
    <mergeCell ref="B27:C27"/>
    <mergeCell ref="H3:K3"/>
    <mergeCell ref="C10:L10"/>
    <mergeCell ref="B19:C19"/>
    <mergeCell ref="K2:L2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90" r:id="rId1"/>
  <ignoredErrors>
    <ignoredError sqref="A9:M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Бухгалтерия</cp:lastModifiedBy>
  <cp:lastPrinted>2011-04-28T09:25:39Z</cp:lastPrinted>
  <dcterms:created xsi:type="dcterms:W3CDTF">2011-03-21T11:54:30Z</dcterms:created>
  <dcterms:modified xsi:type="dcterms:W3CDTF">2011-05-23T11:23:36Z</dcterms:modified>
  <cp:category/>
  <cp:version/>
  <cp:contentType/>
  <cp:contentStatus/>
</cp:coreProperties>
</file>